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760" activeTab="0"/>
  </bookViews>
  <sheets>
    <sheet name="2015 (2)" sheetId="1" r:id="rId1"/>
  </sheets>
  <definedNames>
    <definedName name="_msoanchor_2" localSheetId="0">'2015 (2)'!$D$31</definedName>
    <definedName name="_xlnm.Print_Area" localSheetId="0">'2015 (2)'!$B$1:$D$36</definedName>
  </definedNames>
  <calcPr fullCalcOnLoad="1"/>
</workbook>
</file>

<file path=xl/sharedStrings.xml><?xml version="1.0" encoding="utf-8"?>
<sst xmlns="http://schemas.openxmlformats.org/spreadsheetml/2006/main" count="32" uniqueCount="27">
  <si>
    <t>16 Yaşından Büyükler için Asgari Ücret</t>
  </si>
  <si>
    <t>Aylık vergi</t>
  </si>
  <si>
    <t>Yıllık Vergi Tutarı</t>
  </si>
  <si>
    <t>mükellefin kendisi</t>
  </si>
  <si>
    <t>Çalışmayan herhangi bir geliri olmayan eşi</t>
  </si>
  <si>
    <t>İlk İki Çocuk sayısı(18 yaşını ve Tahsilde 25 Yaşını Doldurmamış</t>
  </si>
  <si>
    <t>Üçüncü Çocuk sayısı(18 yaşını ve Tahsilde 25 Yaşını Doldurmamış</t>
  </si>
  <si>
    <t>Üç çocuktan fazlası</t>
  </si>
  <si>
    <t>Asgari Ücretin Yıllık Brüt Tutarı</t>
  </si>
  <si>
    <t>Ücretlinin Aylık Hesaplanan Gelir Vergisi</t>
  </si>
  <si>
    <t>Aylık Net Ücret</t>
  </si>
  <si>
    <t>Üç cocuktan fazlası</t>
  </si>
  <si>
    <t>A.G.İ.Oranı</t>
  </si>
  <si>
    <t>Asgari Geçim İndirimine Esas Tutar (Asgari Ücretin Yıllık Brüt Tutarı x A.G.İ. Oranı)</t>
  </si>
  <si>
    <t>Asgari Geçim İndiriminin Yıllık Tutarı (Asgari Geçim İndirimine Esas Tutar * Gv Oranı)</t>
  </si>
  <si>
    <t>Yıllık Tutarın 1/12 si</t>
  </si>
  <si>
    <t>Ücretinden Hesaplanan Gelir Vergisi</t>
  </si>
  <si>
    <t>Mahsup Edilecek A.G.İ. Tutarı</t>
  </si>
  <si>
    <t>Yararlanılacak A.G.İ.Tutarı</t>
  </si>
  <si>
    <t>Ödenecek Gelir Vergisi</t>
  </si>
  <si>
    <r>
      <t xml:space="preserve">A.G.İ. Yıllık Tutarı = (Asgari Ücretin Yıllık Brüt Tutarı x A.G.İ. Oranı) x %15 </t>
    </r>
    <r>
      <rPr>
        <sz val="8"/>
        <rFont val="Times New Roman"/>
        <family val="1"/>
      </rPr>
      <t> </t>
    </r>
  </si>
  <si>
    <t>Eşi Çalışıyor+Gelir,Eşi Yok=&gt; (E), Çalışmıyor =&gt; (H)</t>
  </si>
  <si>
    <t>Seçim Giriniz &gt;&gt;&gt;</t>
  </si>
  <si>
    <t>E</t>
  </si>
  <si>
    <t>Çocuk Sayısı</t>
  </si>
  <si>
    <t>103 üncü madde birinci gelir dilimi vergi oranı</t>
  </si>
  <si>
    <t>01.05.2015 tarihinden sonraki agi hesaplaması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</si>
</sst>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%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sz val="8"/>
      <name val="Tahoma"/>
      <family val="2"/>
    </font>
    <font>
      <sz val="10"/>
      <color indexed="9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9" fontId="0" fillId="2" borderId="0" xfId="0" applyNumberFormat="1" applyFill="1" applyAlignment="1" applyProtection="1">
      <alignment/>
      <protection hidden="1"/>
    </xf>
    <xf numFmtId="0" fontId="0" fillId="2" borderId="0" xfId="0" applyFill="1" applyAlignment="1" applyProtection="1">
      <alignment horizontal="left"/>
      <protection hidden="1"/>
    </xf>
    <xf numFmtId="172" fontId="0" fillId="0" borderId="0" xfId="0" applyNumberFormat="1" applyAlignment="1" applyProtection="1">
      <alignment/>
      <protection hidden="1"/>
    </xf>
    <xf numFmtId="0" fontId="2" fillId="0" borderId="0" xfId="18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0" fillId="2" borderId="0" xfId="0" applyNumberFormat="1" applyFill="1" applyAlignment="1" applyProtection="1">
      <alignment/>
      <protection hidden="1"/>
    </xf>
    <xf numFmtId="172" fontId="0" fillId="0" borderId="1" xfId="0" applyNumberFormat="1" applyFill="1" applyBorder="1" applyAlignment="1" applyProtection="1">
      <alignment/>
      <protection hidden="1"/>
    </xf>
    <xf numFmtId="172" fontId="0" fillId="0" borderId="2" xfId="0" applyNumberFormat="1" applyFill="1" applyBorder="1" applyAlignment="1" applyProtection="1">
      <alignment/>
      <protection hidden="1"/>
    </xf>
    <xf numFmtId="172" fontId="0" fillId="0" borderId="3" xfId="0" applyNumberFormat="1" applyFill="1" applyBorder="1" applyAlignment="1" applyProtection="1">
      <alignment/>
      <protection hidden="1"/>
    </xf>
    <xf numFmtId="172" fontId="4" fillId="0" borderId="4" xfId="0" applyNumberFormat="1" applyFon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4" fontId="0" fillId="0" borderId="4" xfId="0" applyNumberForma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4" fillId="3" borderId="4" xfId="0" applyFont="1" applyFill="1" applyBorder="1" applyAlignment="1" applyProtection="1">
      <alignment/>
      <protection hidden="1"/>
    </xf>
    <xf numFmtId="172" fontId="7" fillId="4" borderId="4" xfId="0" applyNumberFormat="1" applyFont="1" applyFill="1" applyBorder="1" applyAlignment="1" applyProtection="1">
      <alignment horizontal="center"/>
      <protection locked="0"/>
    </xf>
    <xf numFmtId="1" fontId="7" fillId="4" borderId="4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hidden="1"/>
    </xf>
    <xf numFmtId="0" fontId="9" fillId="0" borderId="4" xfId="0" applyFont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3.28125" style="1" customWidth="1"/>
    <col min="2" max="2" width="16.28125" style="1" bestFit="1" customWidth="1"/>
    <col min="3" max="3" width="13.28125" style="1" customWidth="1"/>
    <col min="4" max="4" width="61.00390625" style="1" customWidth="1"/>
    <col min="5" max="5" width="9.140625" style="1" customWidth="1"/>
    <col min="6" max="10" width="0" style="1" hidden="1" customWidth="1"/>
    <col min="11" max="16384" width="9.140625" style="1" customWidth="1"/>
  </cols>
  <sheetData>
    <row r="1" spans="3:4" ht="18">
      <c r="C1" s="26" t="s">
        <v>26</v>
      </c>
      <c r="D1" s="26"/>
    </row>
    <row r="3" spans="2:9" ht="12.75">
      <c r="B3" s="1">
        <v>2015</v>
      </c>
      <c r="C3" s="2">
        <v>1201.5</v>
      </c>
      <c r="D3" s="1" t="s">
        <v>0</v>
      </c>
      <c r="I3" s="23" t="s">
        <v>24</v>
      </c>
    </row>
    <row r="4" spans="2:9" ht="12.75">
      <c r="B4" s="1">
        <v>2015</v>
      </c>
      <c r="C4" s="3">
        <v>0.15</v>
      </c>
      <c r="D4" s="1" t="s">
        <v>25</v>
      </c>
      <c r="I4" s="24"/>
    </row>
    <row r="5" spans="2:9" ht="12.75">
      <c r="B5" s="1" t="s">
        <v>1</v>
      </c>
      <c r="C5" s="2">
        <v>153.19</v>
      </c>
      <c r="D5" s="4">
        <v>12</v>
      </c>
      <c r="E5" s="25">
        <f>C5*D5</f>
        <v>1838.28</v>
      </c>
      <c r="F5" s="23" t="s">
        <v>2</v>
      </c>
      <c r="G5" s="23"/>
      <c r="I5" s="24">
        <v>1</v>
      </c>
    </row>
    <row r="6" ht="12.75">
      <c r="I6" s="24">
        <v>2</v>
      </c>
    </row>
    <row r="7" spans="3:9" ht="12.75">
      <c r="C7" s="5">
        <v>0.5</v>
      </c>
      <c r="D7" s="1" t="s">
        <v>3</v>
      </c>
      <c r="I7" s="24">
        <v>3</v>
      </c>
    </row>
    <row r="8" spans="3:9" ht="12.75">
      <c r="C8" s="5">
        <v>0.1</v>
      </c>
      <c r="D8" s="1" t="s">
        <v>4</v>
      </c>
      <c r="I8" s="24">
        <v>4</v>
      </c>
    </row>
    <row r="9" spans="3:9" ht="12.75">
      <c r="C9" s="5">
        <v>0.075</v>
      </c>
      <c r="D9" s="1" t="s">
        <v>5</v>
      </c>
      <c r="I9" s="24">
        <v>5</v>
      </c>
    </row>
    <row r="10" spans="3:9" ht="12.75">
      <c r="C10" s="5">
        <v>0.1</v>
      </c>
      <c r="D10" s="1" t="s">
        <v>6</v>
      </c>
      <c r="I10" s="24">
        <v>6</v>
      </c>
    </row>
    <row r="11" spans="3:12" ht="12.75">
      <c r="C11" s="5">
        <v>0.05</v>
      </c>
      <c r="D11" s="1" t="s">
        <v>7</v>
      </c>
      <c r="I11" s="24">
        <v>7</v>
      </c>
      <c r="L11" s="6"/>
    </row>
    <row r="12" spans="3:9" ht="12.75" hidden="1">
      <c r="C12" s="5"/>
      <c r="I12" s="24">
        <v>8</v>
      </c>
    </row>
    <row r="13" spans="3:9" ht="12.75" hidden="1">
      <c r="C13" s="5"/>
      <c r="I13" s="24">
        <v>9</v>
      </c>
    </row>
    <row r="14" spans="2:9" ht="20.25">
      <c r="B14" s="1" t="s">
        <v>22</v>
      </c>
      <c r="C14" s="21" t="s">
        <v>23</v>
      </c>
      <c r="D14" s="1" t="s">
        <v>21</v>
      </c>
      <c r="I14" s="24">
        <v>10</v>
      </c>
    </row>
    <row r="15" spans="2:9" ht="20.25">
      <c r="B15" s="1" t="s">
        <v>22</v>
      </c>
      <c r="C15" s="22"/>
      <c r="D15" s="1" t="str">
        <f>IF(C15&gt;0,"Çocuk sayısı: "&amp;C15&amp;" Çocuklu","Çocuksuz")</f>
        <v>Çocuksuz</v>
      </c>
      <c r="I15" s="24">
        <v>11</v>
      </c>
    </row>
    <row r="16" spans="3:9" ht="12.75">
      <c r="C16" s="7"/>
      <c r="I16" s="24">
        <v>12</v>
      </c>
    </row>
    <row r="17" spans="3:9" ht="12.75" hidden="1">
      <c r="C17" s="8">
        <f>C3*12</f>
        <v>14418</v>
      </c>
      <c r="D17" s="1" t="s">
        <v>8</v>
      </c>
      <c r="I17" s="24">
        <v>13</v>
      </c>
    </row>
    <row r="18" spans="3:9" ht="12.75" hidden="1">
      <c r="C18" s="9">
        <f>C5</f>
        <v>153.19</v>
      </c>
      <c r="D18" s="1" t="s">
        <v>9</v>
      </c>
      <c r="I18" s="24">
        <v>14</v>
      </c>
    </row>
    <row r="19" spans="3:9" ht="12.75" hidden="1">
      <c r="C19" s="9"/>
      <c r="D19" s="1" t="s">
        <v>10</v>
      </c>
      <c r="I19" s="24">
        <v>15</v>
      </c>
    </row>
    <row r="20" spans="2:9" ht="12.75">
      <c r="B20" s="23">
        <f>($C$3*C20)*$C$4</f>
        <v>90.1125</v>
      </c>
      <c r="C20" s="10">
        <f>C7</f>
        <v>0.5</v>
      </c>
      <c r="D20" s="1" t="s">
        <v>3</v>
      </c>
      <c r="I20" s="24">
        <v>16</v>
      </c>
    </row>
    <row r="21" spans="2:9" ht="12.75">
      <c r="B21" s="23">
        <f>($C$3*C21)*$C$4</f>
        <v>0</v>
      </c>
      <c r="C21" s="11">
        <f>IF(C14="E",0,IF(C14="H",C8))</f>
        <v>0</v>
      </c>
      <c r="D21" s="1" t="s">
        <v>4</v>
      </c>
      <c r="I21" s="24">
        <v>17</v>
      </c>
    </row>
    <row r="22" spans="2:9" ht="12.75">
      <c r="B22" s="23">
        <f>($C$3*C22)*$C$4</f>
        <v>0</v>
      </c>
      <c r="C22" s="11">
        <f>IF(C15&gt;2,C9*2,IF(C15=1,C9,IF(C15=2,C9*2,0)))</f>
        <v>0</v>
      </c>
      <c r="D22" s="1" t="s">
        <v>5</v>
      </c>
      <c r="I22" s="24">
        <v>18</v>
      </c>
    </row>
    <row r="23" spans="2:9" ht="12.75">
      <c r="B23" s="23">
        <f>($C$3*C23)*$C$4</f>
        <v>0</v>
      </c>
      <c r="C23" s="11">
        <f>IF(C15&gt;2,C10,IF(C15&gt;2,C10,0))</f>
        <v>0</v>
      </c>
      <c r="D23" s="1" t="s">
        <v>6</v>
      </c>
      <c r="I23" s="24">
        <v>19</v>
      </c>
    </row>
    <row r="24" spans="2:9" ht="12.75">
      <c r="B24" s="23">
        <f>($C$3*C24)*$C$4</f>
        <v>0</v>
      </c>
      <c r="C24" s="12">
        <f>IF(C15&gt;=4,(C15-3)*C11,0)</f>
        <v>0</v>
      </c>
      <c r="D24" s="1" t="s">
        <v>11</v>
      </c>
      <c r="I24" s="24">
        <v>20</v>
      </c>
    </row>
    <row r="25" spans="2:9" ht="12.75">
      <c r="B25" s="23">
        <f>SUM(B20:B24)</f>
        <v>90.1125</v>
      </c>
      <c r="C25" s="13">
        <f>SUM(C20:C24)</f>
        <v>0.5</v>
      </c>
      <c r="D25" s="1" t="s">
        <v>12</v>
      </c>
      <c r="I25" s="24">
        <v>21</v>
      </c>
    </row>
    <row r="27" spans="3:4" ht="14.25" hidden="1">
      <c r="C27" s="14">
        <f>C17*C25</f>
        <v>7209</v>
      </c>
      <c r="D27" s="15" t="s">
        <v>13</v>
      </c>
    </row>
    <row r="28" spans="3:4" ht="14.25" hidden="1">
      <c r="C28" s="14">
        <f>ROUNDDOWN(C27*C4,2)</f>
        <v>1081.35</v>
      </c>
      <c r="D28" s="15" t="s">
        <v>14</v>
      </c>
    </row>
    <row r="29" spans="3:4" ht="12.75" hidden="1">
      <c r="C29" s="14">
        <f>ROUND(C28/12,2)</f>
        <v>90.11</v>
      </c>
      <c r="D29" s="1" t="s">
        <v>15</v>
      </c>
    </row>
    <row r="30" ht="12.75" hidden="1">
      <c r="C30" s="16"/>
    </row>
    <row r="31" spans="3:4" ht="14.25" hidden="1">
      <c r="C31" s="8">
        <f>ROUNDDOWN((C17*C25)*C4,2)</f>
        <v>1081.35</v>
      </c>
      <c r="D31" s="15" t="s">
        <v>20</v>
      </c>
    </row>
    <row r="32" spans="3:4" ht="14.25" hidden="1">
      <c r="C32" s="8"/>
      <c r="D32" s="15"/>
    </row>
    <row r="33" spans="3:4" ht="12.75">
      <c r="C33" s="17">
        <f>C18</f>
        <v>153.19</v>
      </c>
      <c r="D33" s="18" t="s">
        <v>16</v>
      </c>
    </row>
    <row r="34" spans="3:4" ht="12.75">
      <c r="C34" s="17">
        <f>C29</f>
        <v>90.11</v>
      </c>
      <c r="D34" s="18" t="s">
        <v>17</v>
      </c>
    </row>
    <row r="35" spans="3:4" ht="12.75">
      <c r="C35" s="19">
        <f>IF(C33&lt;=C34,C33,IF(C33&gt;C34,C34,0))</f>
        <v>90.11</v>
      </c>
      <c r="D35" s="20" t="s">
        <v>18</v>
      </c>
    </row>
    <row r="36" spans="3:4" ht="12.75">
      <c r="C36" s="18">
        <f>IF(C33&gt;C34,C33-C34,0)</f>
        <v>63.08</v>
      </c>
      <c r="D36" s="18" t="s">
        <v>19</v>
      </c>
    </row>
  </sheetData>
  <sheetProtection password="DCFF" sheet="1" objects="1" scenarios="1" formatCells="0" formatColumns="0" formatRows="0" insertColumns="0" insertRows="0" insertHyperlinks="0" deleteColumns="0" deleteRows="0"/>
  <mergeCells count="1">
    <mergeCell ref="C1:D1"/>
  </mergeCells>
  <dataValidations count="2">
    <dataValidation type="list" allowBlank="1" showInputMessage="1" showErrorMessage="1" sqref="C14">
      <formula1>"E,H"</formula1>
    </dataValidation>
    <dataValidation type="list" allowBlank="1" showInputMessage="1" showErrorMessage="1" sqref="C15">
      <formula1>$I$4:$I$25</formula1>
    </dataValidation>
  </dataValidations>
  <printOptions/>
  <pageMargins left="0.44" right="0.3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</dc:creator>
  <cp:keywords/>
  <dc:description/>
  <cp:lastModifiedBy>Casper</cp:lastModifiedBy>
  <cp:lastPrinted>2015-04-24T11:16:48Z</cp:lastPrinted>
  <dcterms:created xsi:type="dcterms:W3CDTF">2015-04-24T11:05:58Z</dcterms:created>
  <dcterms:modified xsi:type="dcterms:W3CDTF">2015-04-24T11:17:20Z</dcterms:modified>
  <cp:category/>
  <cp:version/>
  <cp:contentType/>
  <cp:contentStatus/>
</cp:coreProperties>
</file>